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18 - objekt K2 - truhlářské výrobk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0-19 ZL1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Stavba!$A$1:$J$52</definedName>
    <definedName name="_xlnm.Print_Area" localSheetId="3">'ZL10-19 ZL18 Pol'!$A$1:$U$68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2" i="12"/>
  <c r="K12" i="12"/>
  <c r="M12" i="12"/>
  <c r="O12" i="12"/>
  <c r="Q12" i="12"/>
  <c r="U12" i="12"/>
  <c r="I17" i="12"/>
  <c r="K17" i="12"/>
  <c r="M17" i="12"/>
  <c r="O17" i="12"/>
  <c r="Q17" i="12"/>
  <c r="U17" i="12"/>
  <c r="G19" i="12"/>
  <c r="I20" i="12"/>
  <c r="K20" i="12"/>
  <c r="M20" i="12"/>
  <c r="O20" i="12"/>
  <c r="Q20" i="12"/>
  <c r="U20" i="12"/>
  <c r="I24" i="12"/>
  <c r="K24" i="12"/>
  <c r="M24" i="12"/>
  <c r="O24" i="12"/>
  <c r="Q24" i="12"/>
  <c r="U24" i="12"/>
  <c r="I29" i="12"/>
  <c r="K29" i="12"/>
  <c r="M29" i="12"/>
  <c r="O29" i="12"/>
  <c r="Q29" i="12"/>
  <c r="U29" i="12"/>
  <c r="I31" i="12"/>
  <c r="K31" i="12"/>
  <c r="M31" i="12"/>
  <c r="O31" i="12"/>
  <c r="Q31" i="12"/>
  <c r="U31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41" i="12"/>
  <c r="K41" i="12"/>
  <c r="M41" i="12"/>
  <c r="O41" i="12"/>
  <c r="Q41" i="12"/>
  <c r="U41" i="12"/>
  <c r="I45" i="12"/>
  <c r="K45" i="12"/>
  <c r="M45" i="12"/>
  <c r="O45" i="12"/>
  <c r="Q45" i="12"/>
  <c r="U45" i="12"/>
  <c r="I50" i="12"/>
  <c r="K50" i="12"/>
  <c r="M50" i="12"/>
  <c r="O50" i="12"/>
  <c r="Q50" i="12"/>
  <c r="U50" i="12"/>
  <c r="G54" i="12"/>
  <c r="I55" i="12"/>
  <c r="K55" i="12"/>
  <c r="M55" i="12"/>
  <c r="O55" i="12"/>
  <c r="Q55" i="12"/>
  <c r="U55" i="12"/>
  <c r="I59" i="12"/>
  <c r="I54" i="12" s="1"/>
  <c r="K59" i="12"/>
  <c r="M59" i="12"/>
  <c r="O59" i="12"/>
  <c r="Q59" i="12"/>
  <c r="Q54" i="12" s="1"/>
  <c r="U59" i="12"/>
  <c r="I63" i="12"/>
  <c r="K63" i="12"/>
  <c r="M63" i="12"/>
  <c r="O63" i="12"/>
  <c r="Q63" i="12"/>
  <c r="U63" i="12"/>
  <c r="I52" i="1"/>
  <c r="J51" i="1" s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39" i="1" l="1"/>
  <c r="J42" i="1" s="1"/>
  <c r="M54" i="12"/>
  <c r="M7" i="12"/>
  <c r="J40" i="1"/>
  <c r="O54" i="12"/>
  <c r="U54" i="12"/>
  <c r="K54" i="12"/>
  <c r="O7" i="12"/>
  <c r="U7" i="12"/>
  <c r="K7" i="12"/>
  <c r="O19" i="12"/>
  <c r="U19" i="12"/>
  <c r="K19" i="12"/>
  <c r="Q7" i="12"/>
  <c r="I7" i="12"/>
  <c r="M19" i="12"/>
  <c r="Q19" i="12"/>
  <c r="I19" i="12"/>
  <c r="J50" i="1"/>
  <c r="J5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<sst xmlns="http://schemas.openxmlformats.org/spreadsheetml/2006/main" count="301" uniqueCount="176">
  <si>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</si>
  <si>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</si>
  <si>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</si>
  <si>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</si>
  <si>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</si>
  <si>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</si>
  <si>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</si>
  <si>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</si>
  <si>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</si>
  <si>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</si>
  <si>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</si>
  <si>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</si>
  <si>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</si>
  <si>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</si>
  <si>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</si>
  <si>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</si>
  <si>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</si>
  <si>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</si>
  <si>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</si>
  <si>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</si>
  <si>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</si>
  <si>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</si>
  <si>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</si>
  <si>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</si>
  <si>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</si>
  <si>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</si>
  <si>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</si>
  <si>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</si>
  <si>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</si>
  <si>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</si>
  <si>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</si>
  <si>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</si>
  <si>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</si>
  <si>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</si>
  <si>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</si>
  <si>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</si>
  <si>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</si>
  <si>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</si>
  <si>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</si>
  <si>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</si>
  <si>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</si>
  <si>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</si>
  <si>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</si>
  <si>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ZL18</t>
  </si>
  <si>
    <t>Změny truhlářských prvků</t>
  </si>
  <si>
    <t>ZL10-19</t>
  </si>
  <si>
    <t>Změny stavebních prací, vícepráce a méněpráce v 2.NP dle změn v PD</t>
  </si>
  <si>
    <t>Objekt:</t>
  </si>
  <si>
    <t>Rozpočet:</t>
  </si>
  <si>
    <t>ZL08-19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</si>
  <si>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</si>
  <si>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</si>
  <si>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</si>
  <si>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</si>
  <si>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</si>
  <si>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</si>
  <si>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</si>
  <si>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</si>
  <si>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</si>
  <si>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</si>
  <si>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</si>
  <si>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</si>
  <si>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</si>
  <si>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</si>
  <si>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</si>
  <si>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</si>
  <si>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</si>
  <si>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</si>
  <si>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</si>
  <si>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</si>
  <si>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</si>
  <si>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</si>
  <si>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</si>
  <si>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</si>
  <si>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64</t>
  </si>
  <si>
    <t>Výplně otvorů</t>
  </si>
  <si>
    <t>766</t>
  </si>
  <si>
    <t>Konstrukce truhlářské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</si>
  <si>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</si>
  <si>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</si>
  <si>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</si>
  <si>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</si>
  <si>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</si>
  <si>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</si>
  <si>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</si>
  <si>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</si>
  <si>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</si>
  <si>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</si>
  <si>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</si>
  <si>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</si>
  <si>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</si>
  <si>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</si>
  <si>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</si>
  <si>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</si>
  <si>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</si>
  <si>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</si>
  <si>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</si>
  <si>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</si>
  <si>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</si>
  <si>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</si>
  <si>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</si>
  <si>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</si>
  <si>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</si>
  <si>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</si>
  <si>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</si>
  <si>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</si>
  <si>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641952211</t>
  </si>
  <si>
    <t>Osazení rámů okenních dřevěných, plocha do 2,5 m2</t>
  </si>
  <si>
    <t>kus</t>
  </si>
  <si>
    <t>POL1_1</t>
  </si>
  <si>
    <t xml:space="preserve">nově doplňovaná okna ve 3.NP - místnost č.K2-3-006 : </t>
  </si>
  <si>
    <t>VV</t>
  </si>
  <si>
    <t>okno O 314 : 1</t>
  </si>
  <si>
    <t>okno O 315 : 1</t>
  </si>
  <si>
    <t>641952451</t>
  </si>
  <si>
    <t>Osazení rámů okenních dřevěných, plocha do 10 m2</t>
  </si>
  <si>
    <t xml:space="preserve">zaslení pavlače O313 složeno ze tří částí : </t>
  </si>
  <si>
    <t>zešikmená část (9,2m2) : 1</t>
  </si>
  <si>
    <t>rovná část (2,8 m2) : 1</t>
  </si>
  <si>
    <t>rovná část II (1 m2) : 1</t>
  </si>
  <si>
    <t>642952110</t>
  </si>
  <si>
    <t>Osazení zárubní dveřních dřevěných, pl. do 2,5 m2</t>
  </si>
  <si>
    <t>analogicky - nové dveře D241 980/1950 mm : 1</t>
  </si>
  <si>
    <t>766622222</t>
  </si>
  <si>
    <t>Okna komplet.otvíravá do rámů, 1kříd.do 0,81 m2</t>
  </si>
  <si>
    <t>POL1_7</t>
  </si>
  <si>
    <t>766622277</t>
  </si>
  <si>
    <t>Okna komplet.otvíravá do rámů, 4kříd.nad 4,10 m2</t>
  </si>
  <si>
    <t xml:space="preserve">zaslení pavlače O313 - analogicky : </t>
  </si>
  <si>
    <t>766670011</t>
  </si>
  <si>
    <t>Montáž obložkové zárubně a dřevěného křídla dveří</t>
  </si>
  <si>
    <t>ZVÝŠENÍ</t>
  </si>
  <si>
    <t xml:space="preserve">Příplatek za zvětšení tloušťky dveřního křídla </t>
  </si>
  <si>
    <t>POL1_</t>
  </si>
  <si>
    <t xml:space="preserve">na základě požadavků PO po úpravách dispozic chodeb 1 a 2.NP došlo ke změně požadavků PO u některých dveří : </t>
  </si>
  <si>
    <t>změna se týká dveří č. D244, 277, 278, 306, 310 a 243 (1,5 křídla) : 6,5</t>
  </si>
  <si>
    <t>D-241(232T</t>
  </si>
  <si>
    <t>jednokřídlé dveře exteriérové svlakové s pobitím, rozměr prvku: 1040/1730, dub, zárubeň, viz kniha, dveří A.1.2.f.02, kniha kování A.1.2.f.07, kniha povrchových úprav prvků A.1.2.f.09</t>
  </si>
  <si>
    <t>ks</t>
  </si>
  <si>
    <t>POL3_7</t>
  </si>
  <si>
    <t xml:space="preserve">D-296 </t>
  </si>
  <si>
    <t>jednokřídlé dveře interiérové 4 kazetové, rozměr prvku: 800/1875 mm, smrk, EW, N-103-3A-2, zárubeň,, viz kniha dveří A.1.2.f.02, kniha kování A.1.2.f.07, kniha povrchových úprav prvků A.1.2.f.09</t>
  </si>
  <si>
    <t>analogicky nové dveře dle prvku D284 s PO 30 : 1</t>
  </si>
  <si>
    <t>D-296</t>
  </si>
  <si>
    <t>dveře kazetové, v horní části prosklené, rozměr prvku: 800/1875mm, EW 30, repase, viz kniha dveří, A.1.2.f.02, kniha kování A.1.2.f.07, kniha povrchových úprav prvků A.1.2.f.09</t>
  </si>
  <si>
    <t>ODPOČET - na zákaldě úpravy PO po změnách v dispozicích chodeb nutné vyrobit nové silnější : -1</t>
  </si>
  <si>
    <t xml:space="preserve">u stávajících dveří nevyhovuje tloušťka) : </t>
  </si>
  <si>
    <t>O-313</t>
  </si>
  <si>
    <t>zasklení pavlače -  okno O313</t>
  </si>
  <si>
    <t>vi změna PD - okno O313 : 1</t>
  </si>
  <si>
    <t xml:space="preserve">cena prvku vychází z obdobného jednoduchého profilovaného a členěného okna O279 (čtyřtabulkové 550/740 mm - cena 4080,- Kč tj. 10200,- Kč/m2) : </t>
  </si>
  <si>
    <t xml:space="preserve">celková plocha prvku O313 - 13 m2 tj.10200x11,81=132600,- Kč : </t>
  </si>
  <si>
    <t>O-314,315 (244T</t>
  </si>
  <si>
    <t>jednoduché okno jednokřídlé, dovnitř otevíravé, bez členění, rozměry prvku: 200/250mm, smrk, kniha, oken A.1.2.f.01, kniha kování A.1.2.f.07, kniha povrchových úprav prvků A.1.2.f.09</t>
  </si>
  <si>
    <t xml:space="preserve">analogicky nová okna O314, 315 - 200/300 mm : </t>
  </si>
  <si>
    <t>998766103</t>
  </si>
  <si>
    <t>Přesun hmot pro truhlářské konstr., výšky do 24 m</t>
  </si>
  <si>
    <t>t</t>
  </si>
  <si>
    <t>POL7_</t>
  </si>
  <si>
    <t xml:space="preserve">Hmotnosti z položek s pořadovými čísly: : </t>
  </si>
  <si>
    <t xml:space="preserve">4,5,6,8,11,12, : </t>
  </si>
  <si>
    <t>Součet: : 0,36178</t>
  </si>
  <si>
    <t>767649191</t>
  </si>
  <si>
    <t>Montáž doplňků dveří, samozavírače hydraulického</t>
  </si>
  <si>
    <t xml:space="preserve">položka RTS 2014/I  126,50 - dle SoD 80% z ceny - 113,40 Kč : </t>
  </si>
  <si>
    <t xml:space="preserve">doplnění samozavíračů dveří dle požadavku PO na základě dispozičních úprav v chodbách : </t>
  </si>
  <si>
    <t>dveře D243, 244, 272, 274, 277, 278, 284, 309, 306 : 9</t>
  </si>
  <si>
    <t>54917265</t>
  </si>
  <si>
    <t>Zavírač dveří hydraulický K 214  č.14  zlatá bronz</t>
  </si>
  <si>
    <t>POL3_</t>
  </si>
  <si>
    <t>998767103</t>
  </si>
  <si>
    <t>Přesun hmot pro zámečnické konstr., výšky do 24 m</t>
  </si>
  <si>
    <t xml:space="preserve">14,15, : </t>
  </si>
  <si>
    <t>Součet: : 0,02340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</si>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</sst>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4" t="s">
        <v>42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N4" sqref="N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32.25" customHeight="1" x14ac:dyDescent="0.2">
      <c r="A2" s="4"/>
      <c r="B2" s="79" t="s">
        <v>24</v>
      </c>
      <c r="C2" s="80"/>
      <c r="D2" s="81" t="s">
        <v>49</v>
      </c>
      <c r="E2" s="207" t="s">
        <v>50</v>
      </c>
      <c r="F2" s="208"/>
      <c r="G2" s="208"/>
      <c r="H2" s="208"/>
      <c r="I2" s="208"/>
      <c r="J2" s="209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2" t="s">
        <v>63</v>
      </c>
      <c r="E11" s="242"/>
      <c r="F11" s="242"/>
      <c r="G11" s="242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5" t="s">
        <v>64</v>
      </c>
      <c r="E12" s="245"/>
      <c r="F12" s="245"/>
      <c r="G12" s="245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46" t="s">
        <v>65</v>
      </c>
      <c r="E13" s="246"/>
      <c r="F13" s="246"/>
      <c r="G13" s="246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59" t="s">
        <v>26</v>
      </c>
      <c r="B16" s="160" t="s">
        <v>26</v>
      </c>
      <c r="C16" s="54"/>
      <c r="D16" s="55"/>
      <c r="E16" s="222"/>
      <c r="F16" s="223"/>
      <c r="G16" s="222"/>
      <c r="H16" s="223"/>
      <c r="I16" s="222">
        <v>2205.75</v>
      </c>
      <c r="J16" s="224"/>
    </row>
    <row r="17" spans="1:10" ht="23.25" customHeight="1" x14ac:dyDescent="0.2">
      <c r="A17" s="159" t="s">
        <v>27</v>
      </c>
      <c r="B17" s="160" t="s">
        <v>27</v>
      </c>
      <c r="C17" s="54"/>
      <c r="D17" s="55"/>
      <c r="E17" s="222"/>
      <c r="F17" s="223"/>
      <c r="G17" s="222"/>
      <c r="H17" s="223"/>
      <c r="I17" s="222">
        <v>217212.65</v>
      </c>
      <c r="J17" s="224"/>
    </row>
    <row r="18" spans="1:10" ht="23.25" customHeight="1" x14ac:dyDescent="0.2">
      <c r="A18" s="159" t="s">
        <v>28</v>
      </c>
      <c r="B18" s="160" t="s">
        <v>28</v>
      </c>
      <c r="C18" s="54"/>
      <c r="D18" s="55"/>
      <c r="E18" s="222"/>
      <c r="F18" s="223"/>
      <c r="G18" s="222"/>
      <c r="H18" s="223"/>
      <c r="I18" s="222">
        <v>0</v>
      </c>
      <c r="J18" s="224"/>
    </row>
    <row r="19" spans="1:10" ht="23.25" customHeight="1" x14ac:dyDescent="0.2">
      <c r="A19" s="159" t="s">
        <v>80</v>
      </c>
      <c r="B19" s="160" t="s">
        <v>29</v>
      </c>
      <c r="C19" s="54"/>
      <c r="D19" s="55"/>
      <c r="E19" s="222"/>
      <c r="F19" s="223"/>
      <c r="G19" s="222"/>
      <c r="H19" s="223"/>
      <c r="I19" s="222">
        <v>0</v>
      </c>
      <c r="J19" s="224"/>
    </row>
    <row r="20" spans="1:10" ht="23.25" customHeight="1" x14ac:dyDescent="0.2">
      <c r="A20" s="159" t="s">
        <v>81</v>
      </c>
      <c r="B20" s="160" t="s">
        <v>30</v>
      </c>
      <c r="C20" s="54"/>
      <c r="D20" s="55"/>
      <c r="E20" s="222"/>
      <c r="F20" s="223"/>
      <c r="G20" s="222"/>
      <c r="H20" s="223"/>
      <c r="I20" s="222">
        <v>0</v>
      </c>
      <c r="J20" s="224"/>
    </row>
    <row r="21" spans="1:10" ht="23.25" customHeight="1" x14ac:dyDescent="0.2">
      <c r="A21" s="4"/>
      <c r="B21" s="70" t="s">
        <v>31</v>
      </c>
      <c r="C21" s="71"/>
      <c r="D21" s="72"/>
      <c r="E21" s="230"/>
      <c r="F21" s="239"/>
      <c r="G21" s="230"/>
      <c r="H21" s="239"/>
      <c r="I21" s="230">
        <f>SUM(I16:J20)</f>
        <v>219418.4</v>
      </c>
      <c r="J21" s="231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8">
        <v>0</v>
      </c>
      <c r="H23" s="229"/>
      <c r="I23" s="22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6">
        <f>I23*E23/100</f>
        <v>0</v>
      </c>
      <c r="H24" s="227"/>
      <c r="I24" s="227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8">
        <v>219418.4</v>
      </c>
      <c r="H25" s="229"/>
      <c r="I25" s="22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5">
        <f>I25*E25/100</f>
        <v>0</v>
      </c>
      <c r="H26" s="236"/>
      <c r="I26" s="23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7"/>
      <c r="H27" s="237"/>
      <c r="I27" s="237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38">
        <v>219418.4</v>
      </c>
      <c r="H28" s="240"/>
      <c r="I28" s="240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38">
        <f>SUM(I23:I27)</f>
        <v>0</v>
      </c>
      <c r="H29" s="238"/>
      <c r="I29" s="238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10"/>
      <c r="D39" s="211"/>
      <c r="E39" s="211"/>
      <c r="F39" s="115">
        <v>0</v>
      </c>
      <c r="G39" s="116">
        <v>219418.4</v>
      </c>
      <c r="H39" s="117"/>
      <c r="I39" s="118">
        <v>219418.4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12" t="s">
        <v>46</v>
      </c>
      <c r="D40" s="213"/>
      <c r="E40" s="213"/>
      <c r="F40" s="119">
        <v>0</v>
      </c>
      <c r="G40" s="120">
        <v>219418.4</v>
      </c>
      <c r="H40" s="120"/>
      <c r="I40" s="121">
        <v>219418.4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14" t="s">
        <v>44</v>
      </c>
      <c r="D41" s="215"/>
      <c r="E41" s="215"/>
      <c r="F41" s="122">
        <v>0</v>
      </c>
      <c r="G41" s="123">
        <v>219418.4</v>
      </c>
      <c r="H41" s="123"/>
      <c r="I41" s="124">
        <v>219418.4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16" t="s">
        <v>70</v>
      </c>
      <c r="C42" s="217"/>
      <c r="D42" s="217"/>
      <c r="E42" s="217"/>
      <c r="F42" s="125">
        <f>SUMIF(A39:A41,"=1",F39:F41)</f>
        <v>0</v>
      </c>
      <c r="G42" s="126">
        <f>SUMIF(A39:A41,"=1",G39:G41)</f>
        <v>219418.4</v>
      </c>
      <c r="H42" s="126">
        <f>SUMIF(A39:A41,"=1",H39:H41)</f>
        <v>0</v>
      </c>
      <c r="I42" s="127">
        <f>SUMIF(A39:A41,"=1",I39:I41)</f>
        <v>219418.4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73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74</v>
      </c>
      <c r="C49" s="218" t="s">
        <v>75</v>
      </c>
      <c r="D49" s="219"/>
      <c r="E49" s="219"/>
      <c r="F49" s="155" t="s">
        <v>26</v>
      </c>
      <c r="G49" s="148"/>
      <c r="H49" s="148"/>
      <c r="I49" s="148">
        <v>2205.75</v>
      </c>
      <c r="J49" s="151">
        <f>IF(I52=0,"",I49/I52*100)</f>
        <v>1.0052712078841155</v>
      </c>
    </row>
    <row r="50" spans="1:10" ht="25.5" customHeight="1" x14ac:dyDescent="0.2">
      <c r="A50" s="137"/>
      <c r="B50" s="139" t="s">
        <v>76</v>
      </c>
      <c r="C50" s="220" t="s">
        <v>77</v>
      </c>
      <c r="D50" s="221"/>
      <c r="E50" s="221"/>
      <c r="F50" s="156" t="s">
        <v>27</v>
      </c>
      <c r="G50" s="145"/>
      <c r="H50" s="145"/>
      <c r="I50" s="145">
        <v>207297.96</v>
      </c>
      <c r="J50" s="152">
        <f>IF(I52=0,"",I50/I52*100)</f>
        <v>94.47610592366</v>
      </c>
    </row>
    <row r="51" spans="1:10" ht="25.5" customHeight="1" x14ac:dyDescent="0.2">
      <c r="A51" s="137"/>
      <c r="B51" s="149" t="s">
        <v>78</v>
      </c>
      <c r="C51" s="205" t="s">
        <v>79</v>
      </c>
      <c r="D51" s="206"/>
      <c r="E51" s="206"/>
      <c r="F51" s="157" t="s">
        <v>27</v>
      </c>
      <c r="G51" s="150"/>
      <c r="H51" s="150"/>
      <c r="I51" s="150">
        <v>9914.69</v>
      </c>
      <c r="J51" s="153">
        <f>IF(I52=0,"",I51/I52*100)</f>
        <v>4.518622868455882</v>
      </c>
    </row>
    <row r="52" spans="1:10" ht="25.5" customHeight="1" x14ac:dyDescent="0.2">
      <c r="A52" s="138"/>
      <c r="B52" s="142" t="s">
        <v>1</v>
      </c>
      <c r="C52" s="142"/>
      <c r="D52" s="143"/>
      <c r="E52" s="143"/>
      <c r="F52" s="158"/>
      <c r="G52" s="146"/>
      <c r="H52" s="146"/>
      <c r="I52" s="146">
        <f>SUM(I49:I51)</f>
        <v>219418.4</v>
      </c>
      <c r="J52" s="154">
        <f>SUM(J49:J51)</f>
        <v>100</v>
      </c>
    </row>
    <row r="53" spans="1:10" x14ac:dyDescent="0.2">
      <c r="F53" s="97"/>
      <c r="G53" s="96"/>
      <c r="H53" s="97"/>
      <c r="I53" s="96"/>
      <c r="J53" s="98"/>
    </row>
    <row r="54" spans="1:10" x14ac:dyDescent="0.2">
      <c r="F54" s="97"/>
      <c r="G54" s="96"/>
      <c r="H54" s="97"/>
      <c r="I54" s="96"/>
      <c r="J54" s="98"/>
    </row>
    <row r="55" spans="1:10" x14ac:dyDescent="0.2">
      <c r="F55" s="97"/>
      <c r="G55" s="96"/>
      <c r="H55" s="97"/>
      <c r="I55" s="96"/>
      <c r="J55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24:I24"/>
    <mergeCell ref="G23:I23"/>
    <mergeCell ref="E19:F19"/>
    <mergeCell ref="E20:F20"/>
    <mergeCell ref="I20:J20"/>
    <mergeCell ref="I21:J21"/>
    <mergeCell ref="G19:H19"/>
    <mergeCell ref="G20:H20"/>
    <mergeCell ref="C51:E51"/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5" t="s">
        <v>8</v>
      </c>
      <c r="B2" s="74"/>
      <c r="C2" s="249"/>
      <c r="D2" s="249"/>
      <c r="E2" s="249"/>
      <c r="F2" s="249"/>
      <c r="G2" s="250"/>
    </row>
    <row r="3" spans="1:7" ht="24.95" customHeight="1" x14ac:dyDescent="0.2">
      <c r="A3" s="75" t="s">
        <v>9</v>
      </c>
      <c r="B3" s="74"/>
      <c r="C3" s="249"/>
      <c r="D3" s="249"/>
      <c r="E3" s="249"/>
      <c r="F3" s="249"/>
      <c r="G3" s="250"/>
    </row>
    <row r="4" spans="1:7" ht="24.95" customHeight="1" x14ac:dyDescent="0.2">
      <c r="A4" s="75" t="s">
        <v>10</v>
      </c>
      <c r="B4" s="74"/>
      <c r="C4" s="249"/>
      <c r="D4" s="249"/>
      <c r="E4" s="249"/>
      <c r="F4" s="249"/>
      <c r="G4" s="25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E1" t="s">
        <v>82</v>
      </c>
    </row>
    <row r="2" spans="1:60" ht="24.95" customHeight="1" x14ac:dyDescent="0.2">
      <c r="A2" s="162" t="s">
        <v>8</v>
      </c>
      <c r="B2" s="74" t="s">
        <v>49</v>
      </c>
      <c r="C2" s="252" t="s">
        <v>50</v>
      </c>
      <c r="D2" s="253"/>
      <c r="E2" s="253"/>
      <c r="F2" s="253"/>
      <c r="G2" s="254"/>
      <c r="AE2" t="s">
        <v>83</v>
      </c>
    </row>
    <row r="3" spans="1:60" ht="24.95" customHeight="1" x14ac:dyDescent="0.2">
      <c r="A3" s="162" t="s">
        <v>9</v>
      </c>
      <c r="B3" s="74" t="s">
        <v>45</v>
      </c>
      <c r="C3" s="252" t="s">
        <v>46</v>
      </c>
      <c r="D3" s="253"/>
      <c r="E3" s="253"/>
      <c r="F3" s="253"/>
      <c r="G3" s="254"/>
      <c r="AC3" s="95" t="s">
        <v>83</v>
      </c>
      <c r="AE3" t="s">
        <v>84</v>
      </c>
    </row>
    <row r="4" spans="1:60" ht="24.95" customHeight="1" x14ac:dyDescent="0.2">
      <c r="A4" s="163" t="s">
        <v>10</v>
      </c>
      <c r="B4" s="164" t="s">
        <v>43</v>
      </c>
      <c r="C4" s="255" t="s">
        <v>44</v>
      </c>
      <c r="D4" s="256"/>
      <c r="E4" s="256"/>
      <c r="F4" s="256"/>
      <c r="G4" s="257"/>
      <c r="AE4" t="s">
        <v>85</v>
      </c>
    </row>
    <row r="5" spans="1:60" x14ac:dyDescent="0.2">
      <c r="D5" s="161"/>
    </row>
    <row r="6" spans="1:60" ht="38.25" x14ac:dyDescent="0.2">
      <c r="A6" s="170" t="s">
        <v>86</v>
      </c>
      <c r="B6" s="168" t="s">
        <v>87</v>
      </c>
      <c r="C6" s="168" t="s">
        <v>88</v>
      </c>
      <c r="D6" s="169" t="s">
        <v>89</v>
      </c>
      <c r="E6" s="170" t="s">
        <v>90</v>
      </c>
      <c r="F6" s="165" t="s">
        <v>91</v>
      </c>
      <c r="G6" s="170" t="s">
        <v>31</v>
      </c>
      <c r="H6" s="171" t="s">
        <v>32</v>
      </c>
      <c r="I6" s="171" t="s">
        <v>92</v>
      </c>
      <c r="J6" s="171" t="s">
        <v>33</v>
      </c>
      <c r="K6" s="171" t="s">
        <v>93</v>
      </c>
      <c r="L6" s="171" t="s">
        <v>94</v>
      </c>
      <c r="M6" s="171" t="s">
        <v>95</v>
      </c>
      <c r="N6" s="171" t="s">
        <v>96</v>
      </c>
      <c r="O6" s="171" t="s">
        <v>97</v>
      </c>
      <c r="P6" s="171" t="s">
        <v>98</v>
      </c>
      <c r="Q6" s="171" t="s">
        <v>99</v>
      </c>
      <c r="R6" s="171" t="s">
        <v>100</v>
      </c>
      <c r="S6" s="171" t="s">
        <v>101</v>
      </c>
      <c r="T6" s="171" t="s">
        <v>102</v>
      </c>
      <c r="U6" s="171" t="s">
        <v>103</v>
      </c>
    </row>
    <row r="7" spans="1:60" x14ac:dyDescent="0.2">
      <c r="A7" s="172" t="s">
        <v>104</v>
      </c>
      <c r="B7" s="174" t="s">
        <v>74</v>
      </c>
      <c r="C7" s="175" t="s">
        <v>75</v>
      </c>
      <c r="D7" s="176"/>
      <c r="E7" s="182"/>
      <c r="F7" s="186"/>
      <c r="G7" s="186">
        <f>SUMIF(AE8:AE18,"&lt;&gt;NOR",G8:G18)</f>
        <v>2205.75</v>
      </c>
      <c r="H7" s="186"/>
      <c r="I7" s="186">
        <f>SUM(I8:I18)</f>
        <v>0</v>
      </c>
      <c r="J7" s="186"/>
      <c r="K7" s="186">
        <f>SUM(K8:K18)</f>
        <v>2205.75</v>
      </c>
      <c r="L7" s="186"/>
      <c r="M7" s="186">
        <f>SUM(M8:M18)</f>
        <v>2668.9575</v>
      </c>
      <c r="N7" s="186"/>
      <c r="O7" s="186">
        <f>SUM(O8:O18)</f>
        <v>0.36000000000000004</v>
      </c>
      <c r="P7" s="186"/>
      <c r="Q7" s="186">
        <f>SUM(Q8:Q18)</f>
        <v>0</v>
      </c>
      <c r="R7" s="186"/>
      <c r="S7" s="186"/>
      <c r="T7" s="187"/>
      <c r="U7" s="186">
        <f>SUM(U8:U18)</f>
        <v>0</v>
      </c>
      <c r="AE7" t="s">
        <v>105</v>
      </c>
    </row>
    <row r="8" spans="1:60" ht="22.5" outlineLevel="1" x14ac:dyDescent="0.2">
      <c r="A8" s="167">
        <v>1</v>
      </c>
      <c r="B8" s="177" t="s">
        <v>106</v>
      </c>
      <c r="C8" s="198" t="s">
        <v>107</v>
      </c>
      <c r="D8" s="179" t="s">
        <v>108</v>
      </c>
      <c r="E8" s="183">
        <v>2</v>
      </c>
      <c r="F8" s="188">
        <v>281.35000000000002</v>
      </c>
      <c r="G8" s="188">
        <v>562.70000000000005</v>
      </c>
      <c r="H8" s="188">
        <v>0</v>
      </c>
      <c r="I8" s="188">
        <f>ROUND(E8*H8,2)</f>
        <v>0</v>
      </c>
      <c r="J8" s="188">
        <v>281.35000000000002</v>
      </c>
      <c r="K8" s="188">
        <f>ROUND(E8*J8,2)</f>
        <v>562.70000000000005</v>
      </c>
      <c r="L8" s="188">
        <v>21</v>
      </c>
      <c r="M8" s="188">
        <f>G8*(1+L8/100)</f>
        <v>680.86700000000008</v>
      </c>
      <c r="N8" s="188">
        <v>4.1279999999999997E-2</v>
      </c>
      <c r="O8" s="188">
        <f>ROUND(E8*N8,2)</f>
        <v>0.08</v>
      </c>
      <c r="P8" s="188">
        <v>0</v>
      </c>
      <c r="Q8" s="188">
        <f>ROUND(E8*P8,2)</f>
        <v>0</v>
      </c>
      <c r="R8" s="188"/>
      <c r="S8" s="188"/>
      <c r="T8" s="189">
        <v>0</v>
      </c>
      <c r="U8" s="188">
        <f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109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ht="22.5" outlineLevel="1" x14ac:dyDescent="0.2">
      <c r="A9" s="167"/>
      <c r="B9" s="177"/>
      <c r="C9" s="199" t="s">
        <v>110</v>
      </c>
      <c r="D9" s="180"/>
      <c r="E9" s="184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9"/>
      <c r="U9" s="188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111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7"/>
      <c r="C10" s="199" t="s">
        <v>112</v>
      </c>
      <c r="D10" s="180"/>
      <c r="E10" s="184">
        <v>1</v>
      </c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9"/>
      <c r="U10" s="188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111</v>
      </c>
      <c r="AF10" s="166">
        <v>0</v>
      </c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7"/>
      <c r="C11" s="199" t="s">
        <v>113</v>
      </c>
      <c r="D11" s="180"/>
      <c r="E11" s="184">
        <v>1</v>
      </c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9"/>
      <c r="U11" s="188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111</v>
      </c>
      <c r="AF11" s="166">
        <v>0</v>
      </c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>
        <v>2</v>
      </c>
      <c r="B12" s="177" t="s">
        <v>114</v>
      </c>
      <c r="C12" s="198" t="s">
        <v>115</v>
      </c>
      <c r="D12" s="179" t="s">
        <v>108</v>
      </c>
      <c r="E12" s="183">
        <v>3</v>
      </c>
      <c r="F12" s="188">
        <v>491.3</v>
      </c>
      <c r="G12" s="188">
        <v>1473.9</v>
      </c>
      <c r="H12" s="188">
        <v>0</v>
      </c>
      <c r="I12" s="188">
        <f>ROUND(E12*H12,2)</f>
        <v>0</v>
      </c>
      <c r="J12" s="188">
        <v>491.3</v>
      </c>
      <c r="K12" s="188">
        <f>ROUND(E12*J12,2)</f>
        <v>1473.9</v>
      </c>
      <c r="L12" s="188">
        <v>21</v>
      </c>
      <c r="M12" s="188">
        <f>G12*(1+L12/100)</f>
        <v>1783.4190000000001</v>
      </c>
      <c r="N12" s="188">
        <v>9.0700000000000003E-2</v>
      </c>
      <c r="O12" s="188">
        <f>ROUND(E12*N12,2)</f>
        <v>0.27</v>
      </c>
      <c r="P12" s="188">
        <v>0</v>
      </c>
      <c r="Q12" s="188">
        <f>ROUND(E12*P12,2)</f>
        <v>0</v>
      </c>
      <c r="R12" s="188"/>
      <c r="S12" s="188"/>
      <c r="T12" s="189">
        <v>0</v>
      </c>
      <c r="U12" s="188">
        <f>ROUND(E12*T12,2)</f>
        <v>0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109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/>
      <c r="B13" s="177"/>
      <c r="C13" s="199" t="s">
        <v>116</v>
      </c>
      <c r="D13" s="180"/>
      <c r="E13" s="184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9"/>
      <c r="U13" s="188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111</v>
      </c>
      <c r="AF13" s="166">
        <v>0</v>
      </c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199" t="s">
        <v>117</v>
      </c>
      <c r="D14" s="180"/>
      <c r="E14" s="184">
        <v>1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9"/>
      <c r="U14" s="188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111</v>
      </c>
      <c r="AF14" s="166"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199" t="s">
        <v>118</v>
      </c>
      <c r="D15" s="180"/>
      <c r="E15" s="184">
        <v>1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9"/>
      <c r="U15" s="188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111</v>
      </c>
      <c r="AF15" s="166"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7"/>
      <c r="C16" s="199" t="s">
        <v>119</v>
      </c>
      <c r="D16" s="180"/>
      <c r="E16" s="184">
        <v>1</v>
      </c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9"/>
      <c r="U16" s="188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111</v>
      </c>
      <c r="AF16" s="166">
        <v>0</v>
      </c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>
        <v>3</v>
      </c>
      <c r="B17" s="177" t="s">
        <v>120</v>
      </c>
      <c r="C17" s="198" t="s">
        <v>121</v>
      </c>
      <c r="D17" s="179" t="s">
        <v>108</v>
      </c>
      <c r="E17" s="183">
        <v>1</v>
      </c>
      <c r="F17" s="188">
        <v>169.15</v>
      </c>
      <c r="G17" s="188">
        <v>169.15</v>
      </c>
      <c r="H17" s="188">
        <v>0</v>
      </c>
      <c r="I17" s="188">
        <f>ROUND(E17*H17,2)</f>
        <v>0</v>
      </c>
      <c r="J17" s="188">
        <v>169.15</v>
      </c>
      <c r="K17" s="188">
        <f>ROUND(E17*J17,2)</f>
        <v>169.15</v>
      </c>
      <c r="L17" s="188">
        <v>21</v>
      </c>
      <c r="M17" s="188">
        <f>G17*(1+L17/100)</f>
        <v>204.67150000000001</v>
      </c>
      <c r="N17" s="188">
        <v>9.8200000000000006E-3</v>
      </c>
      <c r="O17" s="188">
        <f>ROUND(E17*N17,2)</f>
        <v>0.01</v>
      </c>
      <c r="P17" s="188">
        <v>0</v>
      </c>
      <c r="Q17" s="188">
        <f>ROUND(E17*P17,2)</f>
        <v>0</v>
      </c>
      <c r="R17" s="188"/>
      <c r="S17" s="188"/>
      <c r="T17" s="189">
        <v>0</v>
      </c>
      <c r="U17" s="188">
        <f>ROUND(E17*T17,2)</f>
        <v>0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109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/>
      <c r="B18" s="177"/>
      <c r="C18" s="199" t="s">
        <v>122</v>
      </c>
      <c r="D18" s="180"/>
      <c r="E18" s="184">
        <v>1</v>
      </c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9"/>
      <c r="U18" s="188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111</v>
      </c>
      <c r="AF18" s="166">
        <v>0</v>
      </c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x14ac:dyDescent="0.2">
      <c r="A19" s="173" t="s">
        <v>104</v>
      </c>
      <c r="B19" s="178" t="s">
        <v>76</v>
      </c>
      <c r="C19" s="200" t="s">
        <v>77</v>
      </c>
      <c r="D19" s="181"/>
      <c r="E19" s="185"/>
      <c r="F19" s="190"/>
      <c r="G19" s="190">
        <f>SUMIF(AE20:AE53,"&lt;&gt;NOR",G20:G53)</f>
        <v>207297.96</v>
      </c>
      <c r="H19" s="190"/>
      <c r="I19" s="190">
        <f>SUM(I20:I53)</f>
        <v>172210</v>
      </c>
      <c r="J19" s="190"/>
      <c r="K19" s="190">
        <f>SUM(K20:K53)</f>
        <v>35087.96</v>
      </c>
      <c r="L19" s="190"/>
      <c r="M19" s="190">
        <f>SUM(M20:M53)</f>
        <v>250830.53159999999</v>
      </c>
      <c r="N19" s="190"/>
      <c r="O19" s="190">
        <f>SUM(O20:O53)</f>
        <v>0.37</v>
      </c>
      <c r="P19" s="190"/>
      <c r="Q19" s="190">
        <f>SUM(Q20:Q53)</f>
        <v>0</v>
      </c>
      <c r="R19" s="190"/>
      <c r="S19" s="190"/>
      <c r="T19" s="191"/>
      <c r="U19" s="190">
        <f>SUM(U20:U53)</f>
        <v>0</v>
      </c>
      <c r="AE19" t="s">
        <v>105</v>
      </c>
    </row>
    <row r="20" spans="1:60" outlineLevel="1" x14ac:dyDescent="0.2">
      <c r="A20" s="167">
        <v>4</v>
      </c>
      <c r="B20" s="177" t="s">
        <v>123</v>
      </c>
      <c r="C20" s="198" t="s">
        <v>124</v>
      </c>
      <c r="D20" s="179" t="s">
        <v>108</v>
      </c>
      <c r="E20" s="183">
        <v>2</v>
      </c>
      <c r="F20" s="188">
        <v>186.15</v>
      </c>
      <c r="G20" s="188">
        <v>372.3</v>
      </c>
      <c r="H20" s="188">
        <v>0</v>
      </c>
      <c r="I20" s="188">
        <f>ROUND(E20*H20,2)</f>
        <v>0</v>
      </c>
      <c r="J20" s="188">
        <v>186.15</v>
      </c>
      <c r="K20" s="188">
        <f>ROUND(E20*J20,2)</f>
        <v>372.3</v>
      </c>
      <c r="L20" s="188">
        <v>21</v>
      </c>
      <c r="M20" s="188">
        <f>G20*(1+L20/100)</f>
        <v>450.483</v>
      </c>
      <c r="N20" s="188">
        <v>1.17E-3</v>
      </c>
      <c r="O20" s="188">
        <f>ROUND(E20*N20,2)</f>
        <v>0</v>
      </c>
      <c r="P20" s="188">
        <v>0</v>
      </c>
      <c r="Q20" s="188">
        <f>ROUND(E20*P20,2)</f>
        <v>0</v>
      </c>
      <c r="R20" s="188"/>
      <c r="S20" s="188"/>
      <c r="T20" s="189">
        <v>0</v>
      </c>
      <c r="U20" s="188">
        <f>ROUND(E20*T20,2)</f>
        <v>0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125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ht="22.5" outlineLevel="1" x14ac:dyDescent="0.2">
      <c r="A21" s="167"/>
      <c r="B21" s="177"/>
      <c r="C21" s="199" t="s">
        <v>110</v>
      </c>
      <c r="D21" s="180"/>
      <c r="E21" s="184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9"/>
      <c r="U21" s="188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111</v>
      </c>
      <c r="AF21" s="166">
        <v>0</v>
      </c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7"/>
      <c r="C22" s="199" t="s">
        <v>112</v>
      </c>
      <c r="D22" s="180"/>
      <c r="E22" s="184">
        <v>1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9"/>
      <c r="U22" s="188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111</v>
      </c>
      <c r="AF22" s="166">
        <v>0</v>
      </c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 x14ac:dyDescent="0.2">
      <c r="A23" s="167"/>
      <c r="B23" s="177"/>
      <c r="C23" s="199" t="s">
        <v>113</v>
      </c>
      <c r="D23" s="180"/>
      <c r="E23" s="184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9"/>
      <c r="U23" s="188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111</v>
      </c>
      <c r="AF23" s="166">
        <v>0</v>
      </c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5</v>
      </c>
      <c r="B24" s="177" t="s">
        <v>126</v>
      </c>
      <c r="C24" s="198" t="s">
        <v>127</v>
      </c>
      <c r="D24" s="179" t="s">
        <v>108</v>
      </c>
      <c r="E24" s="183">
        <v>3</v>
      </c>
      <c r="F24" s="188">
        <v>475.15</v>
      </c>
      <c r="G24" s="188">
        <v>1425.45</v>
      </c>
      <c r="H24" s="188">
        <v>0</v>
      </c>
      <c r="I24" s="188">
        <f>ROUND(E24*H24,2)</f>
        <v>0</v>
      </c>
      <c r="J24" s="188">
        <v>475.15</v>
      </c>
      <c r="K24" s="188">
        <f>ROUND(E24*J24,2)</f>
        <v>1425.45</v>
      </c>
      <c r="L24" s="188">
        <v>21</v>
      </c>
      <c r="M24" s="188">
        <f>G24*(1+L24/100)</f>
        <v>1724.7945</v>
      </c>
      <c r="N24" s="188">
        <v>2.6800000000000001E-3</v>
      </c>
      <c r="O24" s="188">
        <f>ROUND(E24*N24,2)</f>
        <v>0.01</v>
      </c>
      <c r="P24" s="188">
        <v>0</v>
      </c>
      <c r="Q24" s="188">
        <f>ROUND(E24*P24,2)</f>
        <v>0</v>
      </c>
      <c r="R24" s="188"/>
      <c r="S24" s="188"/>
      <c r="T24" s="189">
        <v>0</v>
      </c>
      <c r="U24" s="188">
        <f>ROUND(E24*T24,2)</f>
        <v>0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125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7"/>
      <c r="C25" s="199" t="s">
        <v>128</v>
      </c>
      <c r="D25" s="180"/>
      <c r="E25" s="184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9"/>
      <c r="U25" s="188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111</v>
      </c>
      <c r="AF25" s="166">
        <v>0</v>
      </c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/>
      <c r="B26" s="177"/>
      <c r="C26" s="199" t="s">
        <v>117</v>
      </c>
      <c r="D26" s="180"/>
      <c r="E26" s="184">
        <v>1</v>
      </c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9"/>
      <c r="U26" s="188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111</v>
      </c>
      <c r="AF26" s="166">
        <v>0</v>
      </c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 x14ac:dyDescent="0.2">
      <c r="A27" s="167"/>
      <c r="B27" s="177"/>
      <c r="C27" s="199" t="s">
        <v>118</v>
      </c>
      <c r="D27" s="180"/>
      <c r="E27" s="184">
        <v>1</v>
      </c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9"/>
      <c r="U27" s="188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111</v>
      </c>
      <c r="AF27" s="166">
        <v>0</v>
      </c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7"/>
      <c r="C28" s="199" t="s">
        <v>119</v>
      </c>
      <c r="D28" s="180"/>
      <c r="E28" s="184">
        <v>1</v>
      </c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9"/>
      <c r="U28" s="188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111</v>
      </c>
      <c r="AF28" s="166">
        <v>0</v>
      </c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>
        <v>6</v>
      </c>
      <c r="B29" s="177" t="s">
        <v>129</v>
      </c>
      <c r="C29" s="198" t="s">
        <v>130</v>
      </c>
      <c r="D29" s="179" t="s">
        <v>108</v>
      </c>
      <c r="E29" s="183">
        <v>1</v>
      </c>
      <c r="F29" s="188">
        <v>552.5</v>
      </c>
      <c r="G29" s="188">
        <v>552.5</v>
      </c>
      <c r="H29" s="188">
        <v>0</v>
      </c>
      <c r="I29" s="188">
        <f>ROUND(E29*H29,2)</f>
        <v>0</v>
      </c>
      <c r="J29" s="188">
        <v>552.5</v>
      </c>
      <c r="K29" s="188">
        <f>ROUND(E29*J29,2)</f>
        <v>552.5</v>
      </c>
      <c r="L29" s="188">
        <v>21</v>
      </c>
      <c r="M29" s="188">
        <f>G29*(1+L29/100)</f>
        <v>668.52499999999998</v>
      </c>
      <c r="N29" s="188">
        <v>4.0000000000000002E-4</v>
      </c>
      <c r="O29" s="188">
        <f>ROUND(E29*N29,2)</f>
        <v>0</v>
      </c>
      <c r="P29" s="188">
        <v>0</v>
      </c>
      <c r="Q29" s="188">
        <f>ROUND(E29*P29,2)</f>
        <v>0</v>
      </c>
      <c r="R29" s="188"/>
      <c r="S29" s="188"/>
      <c r="T29" s="189">
        <v>0</v>
      </c>
      <c r="U29" s="188">
        <f>ROUND(E29*T29,2)</f>
        <v>0</v>
      </c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125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7"/>
      <c r="C30" s="199" t="s">
        <v>122</v>
      </c>
      <c r="D30" s="180"/>
      <c r="E30" s="184">
        <v>1</v>
      </c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9"/>
      <c r="U30" s="188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111</v>
      </c>
      <c r="AF30" s="166">
        <v>0</v>
      </c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>
        <v>7</v>
      </c>
      <c r="B31" s="177" t="s">
        <v>131</v>
      </c>
      <c r="C31" s="198" t="s">
        <v>132</v>
      </c>
      <c r="D31" s="179" t="s">
        <v>108</v>
      </c>
      <c r="E31" s="183">
        <v>6.5</v>
      </c>
      <c r="F31" s="188">
        <v>5000</v>
      </c>
      <c r="G31" s="188">
        <v>32500</v>
      </c>
      <c r="H31" s="188">
        <v>0</v>
      </c>
      <c r="I31" s="188">
        <f>ROUND(E31*H31,2)</f>
        <v>0</v>
      </c>
      <c r="J31" s="188">
        <v>5000</v>
      </c>
      <c r="K31" s="188">
        <f>ROUND(E31*J31,2)</f>
        <v>32500</v>
      </c>
      <c r="L31" s="188">
        <v>21</v>
      </c>
      <c r="M31" s="188">
        <f>G31*(1+L31/100)</f>
        <v>39325</v>
      </c>
      <c r="N31" s="188">
        <v>0</v>
      </c>
      <c r="O31" s="188">
        <f>ROUND(E31*N31,2)</f>
        <v>0</v>
      </c>
      <c r="P31" s="188">
        <v>0</v>
      </c>
      <c r="Q31" s="188">
        <f>ROUND(E31*P31,2)</f>
        <v>0</v>
      </c>
      <c r="R31" s="188"/>
      <c r="S31" s="188"/>
      <c r="T31" s="189">
        <v>0</v>
      </c>
      <c r="U31" s="188">
        <f>ROUND(E31*T31,2)</f>
        <v>0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133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ht="33.75" outlineLevel="1" x14ac:dyDescent="0.2">
      <c r="A32" s="167"/>
      <c r="B32" s="177"/>
      <c r="C32" s="199" t="s">
        <v>134</v>
      </c>
      <c r="D32" s="180"/>
      <c r="E32" s="184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9"/>
      <c r="U32" s="188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111</v>
      </c>
      <c r="AF32" s="166">
        <v>0</v>
      </c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 x14ac:dyDescent="0.2">
      <c r="A33" s="167"/>
      <c r="B33" s="177"/>
      <c r="C33" s="199" t="s">
        <v>135</v>
      </c>
      <c r="D33" s="180"/>
      <c r="E33" s="184">
        <v>6.5</v>
      </c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9"/>
      <c r="U33" s="188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111</v>
      </c>
      <c r="AF33" s="166">
        <v>0</v>
      </c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ht="45" outlineLevel="1" x14ac:dyDescent="0.2">
      <c r="A34" s="167">
        <v>8</v>
      </c>
      <c r="B34" s="177" t="s">
        <v>136</v>
      </c>
      <c r="C34" s="198" t="s">
        <v>137</v>
      </c>
      <c r="D34" s="179" t="s">
        <v>138</v>
      </c>
      <c r="E34" s="183">
        <v>1</v>
      </c>
      <c r="F34" s="188">
        <v>27200</v>
      </c>
      <c r="G34" s="188">
        <v>27200</v>
      </c>
      <c r="H34" s="188">
        <v>27200</v>
      </c>
      <c r="I34" s="188">
        <f>ROUND(E34*H34,2)</f>
        <v>27200</v>
      </c>
      <c r="J34" s="188">
        <v>0</v>
      </c>
      <c r="K34" s="188">
        <f>ROUND(E34*J34,2)</f>
        <v>0</v>
      </c>
      <c r="L34" s="188">
        <v>21</v>
      </c>
      <c r="M34" s="188">
        <f>G34*(1+L34/100)</f>
        <v>32912</v>
      </c>
      <c r="N34" s="188">
        <v>4.4999999999999998E-2</v>
      </c>
      <c r="O34" s="188">
        <f>ROUND(E34*N34,2)</f>
        <v>0.05</v>
      </c>
      <c r="P34" s="188">
        <v>0</v>
      </c>
      <c r="Q34" s="188">
        <f>ROUND(E34*P34,2)</f>
        <v>0</v>
      </c>
      <c r="R34" s="188"/>
      <c r="S34" s="188"/>
      <c r="T34" s="189">
        <v>0</v>
      </c>
      <c r="U34" s="188">
        <f>ROUND(E34*T34,2)</f>
        <v>0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139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199" t="s">
        <v>122</v>
      </c>
      <c r="D35" s="180"/>
      <c r="E35" s="184">
        <v>1</v>
      </c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9"/>
      <c r="U35" s="188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111</v>
      </c>
      <c r="AF35" s="166">
        <v>0</v>
      </c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ht="56.25" outlineLevel="1" x14ac:dyDescent="0.2">
      <c r="A36" s="167">
        <v>9</v>
      </c>
      <c r="B36" s="177" t="s">
        <v>140</v>
      </c>
      <c r="C36" s="198" t="s">
        <v>141</v>
      </c>
      <c r="D36" s="179" t="s">
        <v>138</v>
      </c>
      <c r="E36" s="183">
        <v>1</v>
      </c>
      <c r="F36" s="188">
        <v>22950</v>
      </c>
      <c r="G36" s="188">
        <v>22950</v>
      </c>
      <c r="H36" s="188">
        <v>22950</v>
      </c>
      <c r="I36" s="188">
        <f>ROUND(E36*H36,2)</f>
        <v>22950</v>
      </c>
      <c r="J36" s="188">
        <v>0</v>
      </c>
      <c r="K36" s="188">
        <f>ROUND(E36*J36,2)</f>
        <v>0</v>
      </c>
      <c r="L36" s="188">
        <v>21</v>
      </c>
      <c r="M36" s="188">
        <f>G36*(1+L36/100)</f>
        <v>27769.5</v>
      </c>
      <c r="N36" s="188">
        <v>0</v>
      </c>
      <c r="O36" s="188">
        <f>ROUND(E36*N36,2)</f>
        <v>0</v>
      </c>
      <c r="P36" s="188">
        <v>0</v>
      </c>
      <c r="Q36" s="188">
        <f>ROUND(E36*P36,2)</f>
        <v>0</v>
      </c>
      <c r="R36" s="188"/>
      <c r="S36" s="188"/>
      <c r="T36" s="189">
        <v>0</v>
      </c>
      <c r="U36" s="188">
        <f>ROUND(E36*T36,2)</f>
        <v>0</v>
      </c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139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7"/>
      <c r="C37" s="199" t="s">
        <v>142</v>
      </c>
      <c r="D37" s="180"/>
      <c r="E37" s="184">
        <v>1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9"/>
      <c r="U37" s="188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111</v>
      </c>
      <c r="AF37" s="166">
        <v>0</v>
      </c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ht="45" outlineLevel="1" x14ac:dyDescent="0.2">
      <c r="A38" s="167">
        <v>10</v>
      </c>
      <c r="B38" s="177" t="s">
        <v>143</v>
      </c>
      <c r="C38" s="198" t="s">
        <v>144</v>
      </c>
      <c r="D38" s="179" t="s">
        <v>138</v>
      </c>
      <c r="E38" s="183">
        <v>-1</v>
      </c>
      <c r="F38" s="188">
        <v>17000</v>
      </c>
      <c r="G38" s="188">
        <v>-17000</v>
      </c>
      <c r="H38" s="188">
        <v>17000</v>
      </c>
      <c r="I38" s="188">
        <f>ROUND(E38*H38,2)</f>
        <v>-17000</v>
      </c>
      <c r="J38" s="188">
        <v>0</v>
      </c>
      <c r="K38" s="188">
        <f>ROUND(E38*J38,2)</f>
        <v>0</v>
      </c>
      <c r="L38" s="188">
        <v>21</v>
      </c>
      <c r="M38" s="188">
        <f>G38*(1+L38/100)</f>
        <v>-20570</v>
      </c>
      <c r="N38" s="188">
        <v>0</v>
      </c>
      <c r="O38" s="188">
        <f>ROUND(E38*N38,2)</f>
        <v>0</v>
      </c>
      <c r="P38" s="188">
        <v>0</v>
      </c>
      <c r="Q38" s="188">
        <f>ROUND(E38*P38,2)</f>
        <v>0</v>
      </c>
      <c r="R38" s="188"/>
      <c r="S38" s="188"/>
      <c r="T38" s="189">
        <v>0</v>
      </c>
      <c r="U38" s="188">
        <f>ROUND(E38*T38,2)</f>
        <v>0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139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2.5" outlineLevel="1" x14ac:dyDescent="0.2">
      <c r="A39" s="167"/>
      <c r="B39" s="177"/>
      <c r="C39" s="199" t="s">
        <v>145</v>
      </c>
      <c r="D39" s="180"/>
      <c r="E39" s="184">
        <v>-1</v>
      </c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9"/>
      <c r="U39" s="188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111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199" t="s">
        <v>146</v>
      </c>
      <c r="D40" s="180"/>
      <c r="E40" s="184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9"/>
      <c r="U40" s="188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111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>
        <v>11</v>
      </c>
      <c r="B41" s="177" t="s">
        <v>147</v>
      </c>
      <c r="C41" s="198" t="s">
        <v>148</v>
      </c>
      <c r="D41" s="179" t="s">
        <v>138</v>
      </c>
      <c r="E41" s="183">
        <v>1</v>
      </c>
      <c r="F41" s="188">
        <v>132600</v>
      </c>
      <c r="G41" s="188">
        <v>132600</v>
      </c>
      <c r="H41" s="188">
        <v>132600</v>
      </c>
      <c r="I41" s="188">
        <f>ROUND(E41*H41,2)</f>
        <v>132600</v>
      </c>
      <c r="J41" s="188">
        <v>0</v>
      </c>
      <c r="K41" s="188">
        <f>ROUND(E41*J41,2)</f>
        <v>0</v>
      </c>
      <c r="L41" s="188">
        <v>21</v>
      </c>
      <c r="M41" s="188">
        <f>G41*(1+L41/100)</f>
        <v>160446</v>
      </c>
      <c r="N41" s="188">
        <v>0.3</v>
      </c>
      <c r="O41" s="188">
        <f>ROUND(E41*N41,2)</f>
        <v>0.3</v>
      </c>
      <c r="P41" s="188">
        <v>0</v>
      </c>
      <c r="Q41" s="188">
        <f>ROUND(E41*P41,2)</f>
        <v>0</v>
      </c>
      <c r="R41" s="188"/>
      <c r="S41" s="188"/>
      <c r="T41" s="189">
        <v>0</v>
      </c>
      <c r="U41" s="188">
        <f>ROUND(E41*T41,2)</f>
        <v>0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139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199" t="s">
        <v>149</v>
      </c>
      <c r="D42" s="180"/>
      <c r="E42" s="184">
        <v>1</v>
      </c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9"/>
      <c r="U42" s="188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111</v>
      </c>
      <c r="AF42" s="166">
        <v>0</v>
      </c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ht="45" outlineLevel="1" x14ac:dyDescent="0.2">
      <c r="A43" s="167"/>
      <c r="B43" s="177"/>
      <c r="C43" s="199" t="s">
        <v>150</v>
      </c>
      <c r="D43" s="180"/>
      <c r="E43" s="184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9"/>
      <c r="U43" s="188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111</v>
      </c>
      <c r="AF43" s="166">
        <v>0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ht="22.5" outlineLevel="1" x14ac:dyDescent="0.2">
      <c r="A44" s="167"/>
      <c r="B44" s="177"/>
      <c r="C44" s="199" t="s">
        <v>151</v>
      </c>
      <c r="D44" s="180"/>
      <c r="E44" s="184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9"/>
      <c r="U44" s="188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111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ht="45" outlineLevel="1" x14ac:dyDescent="0.2">
      <c r="A45" s="167">
        <v>12</v>
      </c>
      <c r="B45" s="177" t="s">
        <v>152</v>
      </c>
      <c r="C45" s="198" t="s">
        <v>153</v>
      </c>
      <c r="D45" s="179" t="s">
        <v>138</v>
      </c>
      <c r="E45" s="183">
        <v>2</v>
      </c>
      <c r="F45" s="188">
        <v>3230</v>
      </c>
      <c r="G45" s="188">
        <v>6460</v>
      </c>
      <c r="H45" s="188">
        <v>3230</v>
      </c>
      <c r="I45" s="188">
        <f>ROUND(E45*H45,2)</f>
        <v>6460</v>
      </c>
      <c r="J45" s="188">
        <v>0</v>
      </c>
      <c r="K45" s="188">
        <f>ROUND(E45*J45,2)</f>
        <v>0</v>
      </c>
      <c r="L45" s="188">
        <v>21</v>
      </c>
      <c r="M45" s="188">
        <f>G45*(1+L45/100)</f>
        <v>7816.5999999999995</v>
      </c>
      <c r="N45" s="188">
        <v>3.0000000000000001E-3</v>
      </c>
      <c r="O45" s="188">
        <f>ROUND(E45*N45,2)</f>
        <v>0.01</v>
      </c>
      <c r="P45" s="188">
        <v>0</v>
      </c>
      <c r="Q45" s="188">
        <f>ROUND(E45*P45,2)</f>
        <v>0</v>
      </c>
      <c r="R45" s="188"/>
      <c r="S45" s="188"/>
      <c r="T45" s="189">
        <v>0</v>
      </c>
      <c r="U45" s="188">
        <f>ROUND(E45*T45,2)</f>
        <v>0</v>
      </c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139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7"/>
      <c r="C46" s="199" t="s">
        <v>154</v>
      </c>
      <c r="D46" s="180"/>
      <c r="E46" s="184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9"/>
      <c r="U46" s="188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111</v>
      </c>
      <c r="AF46" s="166">
        <v>0</v>
      </c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ht="22.5" outlineLevel="1" x14ac:dyDescent="0.2">
      <c r="A47" s="167"/>
      <c r="B47" s="177"/>
      <c r="C47" s="199" t="s">
        <v>110</v>
      </c>
      <c r="D47" s="180"/>
      <c r="E47" s="184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9"/>
      <c r="U47" s="188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111</v>
      </c>
      <c r="AF47" s="166">
        <v>0</v>
      </c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7"/>
      <c r="C48" s="199" t="s">
        <v>112</v>
      </c>
      <c r="D48" s="180"/>
      <c r="E48" s="184">
        <v>1</v>
      </c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9"/>
      <c r="U48" s="188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111</v>
      </c>
      <c r="AF48" s="166">
        <v>0</v>
      </c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199" t="s">
        <v>113</v>
      </c>
      <c r="D49" s="180"/>
      <c r="E49" s="184">
        <v>1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9"/>
      <c r="U49" s="188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111</v>
      </c>
      <c r="AF49" s="166">
        <v>0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>
        <v>13</v>
      </c>
      <c r="B50" s="177" t="s">
        <v>155</v>
      </c>
      <c r="C50" s="198" t="s">
        <v>156</v>
      </c>
      <c r="D50" s="179" t="s">
        <v>157</v>
      </c>
      <c r="E50" s="183">
        <v>0.36177999999999999</v>
      </c>
      <c r="F50" s="188">
        <v>657.05</v>
      </c>
      <c r="G50" s="188">
        <v>237.71</v>
      </c>
      <c r="H50" s="188">
        <v>0</v>
      </c>
      <c r="I50" s="188">
        <f>ROUND(E50*H50,2)</f>
        <v>0</v>
      </c>
      <c r="J50" s="188">
        <v>657.05</v>
      </c>
      <c r="K50" s="188">
        <f>ROUND(E50*J50,2)</f>
        <v>237.71</v>
      </c>
      <c r="L50" s="188">
        <v>21</v>
      </c>
      <c r="M50" s="188">
        <f>G50*(1+L50/100)</f>
        <v>287.62909999999999</v>
      </c>
      <c r="N50" s="188">
        <v>0</v>
      </c>
      <c r="O50" s="188">
        <f>ROUND(E50*N50,2)</f>
        <v>0</v>
      </c>
      <c r="P50" s="188">
        <v>0</v>
      </c>
      <c r="Q50" s="188">
        <f>ROUND(E50*P50,2)</f>
        <v>0</v>
      </c>
      <c r="R50" s="188"/>
      <c r="S50" s="188"/>
      <c r="T50" s="189">
        <v>0</v>
      </c>
      <c r="U50" s="188">
        <f>ROUND(E50*T50,2)</f>
        <v>0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158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/>
      <c r="B51" s="177"/>
      <c r="C51" s="199" t="s">
        <v>159</v>
      </c>
      <c r="D51" s="180"/>
      <c r="E51" s="184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9"/>
      <c r="U51" s="188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111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7"/>
      <c r="C52" s="199" t="s">
        <v>160</v>
      </c>
      <c r="D52" s="180"/>
      <c r="E52" s="184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9"/>
      <c r="U52" s="188"/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111</v>
      </c>
      <c r="AF52" s="166">
        <v>0</v>
      </c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199" t="s">
        <v>161</v>
      </c>
      <c r="D53" s="180"/>
      <c r="E53" s="184">
        <v>0.36177999999999999</v>
      </c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9"/>
      <c r="U53" s="188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111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x14ac:dyDescent="0.2">
      <c r="A54" s="173" t="s">
        <v>104</v>
      </c>
      <c r="B54" s="178" t="s">
        <v>78</v>
      </c>
      <c r="C54" s="200" t="s">
        <v>79</v>
      </c>
      <c r="D54" s="181"/>
      <c r="E54" s="185"/>
      <c r="F54" s="190"/>
      <c r="G54" s="190">
        <f>SUMIF(AE55:AE66,"&lt;&gt;NOR",G55:G66)</f>
        <v>9914.69</v>
      </c>
      <c r="H54" s="190"/>
      <c r="I54" s="190">
        <f>SUM(I55:I66)</f>
        <v>8897.58</v>
      </c>
      <c r="J54" s="190"/>
      <c r="K54" s="190">
        <f>SUM(K55:K66)</f>
        <v>1017.11</v>
      </c>
      <c r="L54" s="190"/>
      <c r="M54" s="190">
        <f>SUM(M55:M66)</f>
        <v>11996.774899999999</v>
      </c>
      <c r="N54" s="190"/>
      <c r="O54" s="190">
        <f>SUM(O55:O66)</f>
        <v>0.02</v>
      </c>
      <c r="P54" s="190"/>
      <c r="Q54" s="190">
        <f>SUM(Q55:Q66)</f>
        <v>0</v>
      </c>
      <c r="R54" s="190"/>
      <c r="S54" s="190"/>
      <c r="T54" s="191"/>
      <c r="U54" s="190">
        <f>SUM(U55:U66)</f>
        <v>4.05</v>
      </c>
      <c r="AE54" t="s">
        <v>105</v>
      </c>
    </row>
    <row r="55" spans="1:60" outlineLevel="1" x14ac:dyDescent="0.2">
      <c r="A55" s="167">
        <v>14</v>
      </c>
      <c r="B55" s="177" t="s">
        <v>162</v>
      </c>
      <c r="C55" s="198" t="s">
        <v>163</v>
      </c>
      <c r="D55" s="179" t="s">
        <v>108</v>
      </c>
      <c r="E55" s="183">
        <v>9</v>
      </c>
      <c r="F55" s="188">
        <v>113.4</v>
      </c>
      <c r="G55" s="188">
        <v>1020.6</v>
      </c>
      <c r="H55" s="188">
        <v>2.62</v>
      </c>
      <c r="I55" s="188">
        <f>ROUND(E55*H55,2)</f>
        <v>23.58</v>
      </c>
      <c r="J55" s="188">
        <v>110.78</v>
      </c>
      <c r="K55" s="188">
        <f>ROUND(E55*J55,2)</f>
        <v>997.02</v>
      </c>
      <c r="L55" s="188">
        <v>21</v>
      </c>
      <c r="M55" s="188">
        <f>G55*(1+L55/100)</f>
        <v>1234.9259999999999</v>
      </c>
      <c r="N55" s="188">
        <v>1.0000000000000001E-5</v>
      </c>
      <c r="O55" s="188">
        <f>ROUND(E55*N55,2)</f>
        <v>0</v>
      </c>
      <c r="P55" s="188">
        <v>0</v>
      </c>
      <c r="Q55" s="188">
        <f>ROUND(E55*P55,2)</f>
        <v>0</v>
      </c>
      <c r="R55" s="188"/>
      <c r="S55" s="188"/>
      <c r="T55" s="189">
        <v>0.45</v>
      </c>
      <c r="U55" s="188">
        <f>ROUND(E55*T55,2)</f>
        <v>4.05</v>
      </c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133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ht="22.5" outlineLevel="1" x14ac:dyDescent="0.2">
      <c r="A56" s="167"/>
      <c r="B56" s="177"/>
      <c r="C56" s="199" t="s">
        <v>164</v>
      </c>
      <c r="D56" s="180"/>
      <c r="E56" s="184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9"/>
      <c r="U56" s="188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111</v>
      </c>
      <c r="AF56" s="166">
        <v>0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ht="22.5" outlineLevel="1" x14ac:dyDescent="0.2">
      <c r="A57" s="167"/>
      <c r="B57" s="177"/>
      <c r="C57" s="199" t="s">
        <v>165</v>
      </c>
      <c r="D57" s="180"/>
      <c r="E57" s="184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9"/>
      <c r="U57" s="188"/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111</v>
      </c>
      <c r="AF57" s="166">
        <v>0</v>
      </c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ht="22.5" outlineLevel="1" x14ac:dyDescent="0.2">
      <c r="A58" s="167"/>
      <c r="B58" s="177"/>
      <c r="C58" s="199" t="s">
        <v>166</v>
      </c>
      <c r="D58" s="180"/>
      <c r="E58" s="184">
        <v>9</v>
      </c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9"/>
      <c r="U58" s="188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111</v>
      </c>
      <c r="AF58" s="166">
        <v>0</v>
      </c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>
        <v>15</v>
      </c>
      <c r="B59" s="177" t="s">
        <v>167</v>
      </c>
      <c r="C59" s="198" t="s">
        <v>168</v>
      </c>
      <c r="D59" s="179" t="s">
        <v>108</v>
      </c>
      <c r="E59" s="183">
        <v>9</v>
      </c>
      <c r="F59" s="188">
        <v>986</v>
      </c>
      <c r="G59" s="188">
        <v>8874</v>
      </c>
      <c r="H59" s="188">
        <v>986</v>
      </c>
      <c r="I59" s="188">
        <f>ROUND(E59*H59,2)</f>
        <v>8874</v>
      </c>
      <c r="J59" s="188">
        <v>0</v>
      </c>
      <c r="K59" s="188">
        <f>ROUND(E59*J59,2)</f>
        <v>0</v>
      </c>
      <c r="L59" s="188">
        <v>21</v>
      </c>
      <c r="M59" s="188">
        <f>G59*(1+L59/100)</f>
        <v>10737.539999999999</v>
      </c>
      <c r="N59" s="188">
        <v>2.5899999999999999E-3</v>
      </c>
      <c r="O59" s="188">
        <f>ROUND(E59*N59,2)</f>
        <v>0.02</v>
      </c>
      <c r="P59" s="188">
        <v>0</v>
      </c>
      <c r="Q59" s="188">
        <f>ROUND(E59*P59,2)</f>
        <v>0</v>
      </c>
      <c r="R59" s="188"/>
      <c r="S59" s="188"/>
      <c r="T59" s="189">
        <v>0</v>
      </c>
      <c r="U59" s="188">
        <f>ROUND(E59*T59,2)</f>
        <v>0</v>
      </c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169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ht="22.5" outlineLevel="1" x14ac:dyDescent="0.2">
      <c r="A60" s="167"/>
      <c r="B60" s="177"/>
      <c r="C60" s="199" t="s">
        <v>164</v>
      </c>
      <c r="D60" s="180"/>
      <c r="E60" s="184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9"/>
      <c r="U60" s="188"/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111</v>
      </c>
      <c r="AF60" s="166">
        <v>0</v>
      </c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ht="22.5" outlineLevel="1" x14ac:dyDescent="0.2">
      <c r="A61" s="167"/>
      <c r="B61" s="177"/>
      <c r="C61" s="199" t="s">
        <v>165</v>
      </c>
      <c r="D61" s="180"/>
      <c r="E61" s="184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9"/>
      <c r="U61" s="188"/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111</v>
      </c>
      <c r="AF61" s="166">
        <v>0</v>
      </c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ht="22.5" outlineLevel="1" x14ac:dyDescent="0.2">
      <c r="A62" s="167"/>
      <c r="B62" s="177"/>
      <c r="C62" s="199" t="s">
        <v>166</v>
      </c>
      <c r="D62" s="180"/>
      <c r="E62" s="184">
        <v>9</v>
      </c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9"/>
      <c r="U62" s="188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111</v>
      </c>
      <c r="AF62" s="166">
        <v>0</v>
      </c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>
        <v>16</v>
      </c>
      <c r="B63" s="177" t="s">
        <v>170</v>
      </c>
      <c r="C63" s="198" t="s">
        <v>171</v>
      </c>
      <c r="D63" s="179" t="s">
        <v>157</v>
      </c>
      <c r="E63" s="183">
        <v>2.3400000000000001E-2</v>
      </c>
      <c r="F63" s="188">
        <v>858.5</v>
      </c>
      <c r="G63" s="188">
        <v>20.09</v>
      </c>
      <c r="H63" s="188">
        <v>0</v>
      </c>
      <c r="I63" s="188">
        <f>ROUND(E63*H63,2)</f>
        <v>0</v>
      </c>
      <c r="J63" s="188">
        <v>858.5</v>
      </c>
      <c r="K63" s="188">
        <f>ROUND(E63*J63,2)</f>
        <v>20.09</v>
      </c>
      <c r="L63" s="188">
        <v>21</v>
      </c>
      <c r="M63" s="188">
        <f>G63*(1+L63/100)</f>
        <v>24.308899999999998</v>
      </c>
      <c r="N63" s="188">
        <v>0</v>
      </c>
      <c r="O63" s="188">
        <f>ROUND(E63*N63,2)</f>
        <v>0</v>
      </c>
      <c r="P63" s="188">
        <v>0</v>
      </c>
      <c r="Q63" s="188">
        <f>ROUND(E63*P63,2)</f>
        <v>0</v>
      </c>
      <c r="R63" s="188"/>
      <c r="S63" s="188"/>
      <c r="T63" s="189">
        <v>0</v>
      </c>
      <c r="U63" s="188">
        <f>ROUND(E63*T63,2)</f>
        <v>0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158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7"/>
      <c r="C64" s="199" t="s">
        <v>159</v>
      </c>
      <c r="D64" s="180"/>
      <c r="E64" s="184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9"/>
      <c r="U64" s="188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111</v>
      </c>
      <c r="AF64" s="166">
        <v>0</v>
      </c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199" t="s">
        <v>172</v>
      </c>
      <c r="D65" s="180"/>
      <c r="E65" s="184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9"/>
      <c r="U65" s="188"/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111</v>
      </c>
      <c r="AF65" s="166">
        <v>0</v>
      </c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92"/>
      <c r="B66" s="193"/>
      <c r="C66" s="201" t="s">
        <v>173</v>
      </c>
      <c r="D66" s="194"/>
      <c r="E66" s="195">
        <v>2.3400000000000001E-2</v>
      </c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196"/>
      <c r="S66" s="196"/>
      <c r="T66" s="197"/>
      <c r="U66" s="196"/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111</v>
      </c>
      <c r="AF66" s="166">
        <v>0</v>
      </c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x14ac:dyDescent="0.2">
      <c r="A67" s="6"/>
      <c r="B67" s="7" t="s">
        <v>174</v>
      </c>
      <c r="C67" s="202" t="s">
        <v>174</v>
      </c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C67">
        <v>15</v>
      </c>
      <c r="AD67">
        <v>21</v>
      </c>
    </row>
    <row r="68" spans="1:60" x14ac:dyDescent="0.2">
      <c r="C68" s="203"/>
      <c r="D68" s="161"/>
      <c r="AE68" t="s">
        <v>175</v>
      </c>
    </row>
    <row r="69" spans="1:60" x14ac:dyDescent="0.2">
      <c r="D69" s="161"/>
    </row>
    <row r="70" spans="1:60" x14ac:dyDescent="0.2">
      <c r="D70" s="161"/>
    </row>
    <row r="71" spans="1:60" x14ac:dyDescent="0.2">
      <c r="D71" s="161"/>
    </row>
    <row r="72" spans="1:60" x14ac:dyDescent="0.2">
      <c r="D72" s="161"/>
    </row>
    <row r="73" spans="1:60" x14ac:dyDescent="0.2">
      <c r="D73" s="161"/>
    </row>
    <row r="74" spans="1:60" x14ac:dyDescent="0.2">
      <c r="D74" s="161"/>
    </row>
    <row r="75" spans="1:60" x14ac:dyDescent="0.2">
      <c r="D75" s="161"/>
    </row>
    <row r="76" spans="1:60" x14ac:dyDescent="0.2">
      <c r="D76" s="161"/>
    </row>
    <row r="77" spans="1:60" x14ac:dyDescent="0.2">
      <c r="D77" s="161"/>
    </row>
    <row r="78" spans="1:60" x14ac:dyDescent="0.2">
      <c r="D78" s="161"/>
    </row>
    <row r="79" spans="1:60" x14ac:dyDescent="0.2">
      <c r="D79" s="161"/>
    </row>
    <row r="80" spans="1:60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ZL10-19 ZL18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'ZL10-19 ZL18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2015-07-16T14:05:48Z</cp:lastPrinted>
  <dcterms:created xsi:type="dcterms:W3CDTF">2009-04-08T07:15:50Z</dcterms:created>
  <dcterms:modified xsi:type="dcterms:W3CDTF">2015-07-16T14:05:53Z</dcterms:modified>
</cp:coreProperties>
</file>